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ning Checklist" sheetId="1" r:id="rId1"/>
  </sheets>
  <definedNames>
    <definedName name="_xlnm.Print_Area" localSheetId="0">'Planning Checklist'!$A$1:$E$93</definedName>
    <definedName name="_xlnm.Print_Titles" localSheetId="0">'Planning Checklist'!$2:$7</definedName>
  </definedNames>
  <calcPr fullCalcOnLoad="1"/>
</workbook>
</file>

<file path=xl/sharedStrings.xml><?xml version="1.0" encoding="utf-8"?>
<sst xmlns="http://schemas.openxmlformats.org/spreadsheetml/2006/main" count="235" uniqueCount="169">
  <si>
    <t>Parks and Recreation Department Event Planner</t>
  </si>
  <si>
    <t>Event Name:</t>
  </si>
  <si>
    <t>event name</t>
  </si>
  <si>
    <t xml:space="preserve">First Event Day </t>
  </si>
  <si>
    <t>Tier:</t>
  </si>
  <si>
    <t>Choose Answer</t>
  </si>
  <si>
    <t>Application Date</t>
  </si>
  <si>
    <t>Attendance/ Day:</t>
  </si>
  <si>
    <t># Set Up Days:</t>
  </si>
  <si>
    <t>Park Name</t>
  </si>
  <si>
    <t># Take Down Days:</t>
  </si>
  <si>
    <t>Park Status:</t>
  </si>
  <si>
    <t>Number of Events Days:</t>
  </si>
  <si>
    <t>Required Item</t>
  </si>
  <si>
    <t>Received Date</t>
  </si>
  <si>
    <r>
      <t>Item Description (permit/contract requirement)</t>
    </r>
    <r>
      <rPr>
        <b/>
        <sz val="14"/>
        <rFont val="Wingdings"/>
        <family val="0"/>
      </rPr>
      <t>ê</t>
    </r>
  </si>
  <si>
    <r>
      <t xml:space="preserve">Format Required </t>
    </r>
    <r>
      <rPr>
        <b/>
        <sz val="16"/>
        <rFont val="Wingdings"/>
        <family val="0"/>
      </rPr>
      <t>ê</t>
    </r>
  </si>
  <si>
    <t>Due Date</t>
  </si>
  <si>
    <r>
      <t>Check</t>
    </r>
    <r>
      <rPr>
        <sz val="14"/>
        <rFont val="Wingdings"/>
        <family val="0"/>
      </rPr>
      <t>ü</t>
    </r>
  </si>
  <si>
    <t>APPLICATION, REVIEW AND CONTRACT</t>
  </si>
  <si>
    <t>Auditorium Shores - main and middle lawn</t>
  </si>
  <si>
    <t>X</t>
  </si>
  <si>
    <r>
      <t xml:space="preserve">Unified Citywide Special Event Application </t>
    </r>
    <r>
      <rPr>
        <b/>
        <sz val="12"/>
        <color indexed="10"/>
        <rFont val="Calibri"/>
        <family val="2"/>
      </rPr>
      <t>DEADLINE</t>
    </r>
  </si>
  <si>
    <t>Auditorium Shores - main lawn</t>
  </si>
  <si>
    <t>Auditorium Shores - middle lawn</t>
  </si>
  <si>
    <t>Park In Use</t>
  </si>
  <si>
    <t>Tier 4</t>
  </si>
  <si>
    <r>
      <t xml:space="preserve"> </t>
    </r>
    <r>
      <rPr>
        <sz val="12"/>
        <rFont val="Calibri"/>
        <family val="2"/>
      </rPr>
      <t>·</t>
    </r>
    <r>
      <rPr>
        <sz val="12"/>
        <rFont val="Calibri"/>
        <family val="2"/>
      </rPr>
      <t>If Permit Denied, denial date:</t>
    </r>
  </si>
  <si>
    <t>Brush Square Park</t>
  </si>
  <si>
    <t>Park Partially Open</t>
  </si>
  <si>
    <t>Tier 3</t>
  </si>
  <si>
    <r>
      <t xml:space="preserve"> </t>
    </r>
    <r>
      <rPr>
        <sz val="12"/>
        <rFont val="Calibri"/>
        <family val="2"/>
      </rPr>
      <t>·</t>
    </r>
    <r>
      <rPr>
        <sz val="12"/>
        <rFont val="Calibri"/>
        <family val="2"/>
      </rPr>
      <t>Deadline to Appeal Denial:</t>
    </r>
  </si>
  <si>
    <t>10 business days from denial</t>
  </si>
  <si>
    <t>ESB Mexican American Cultural Center</t>
  </si>
  <si>
    <t>Park Minimally Open</t>
  </si>
  <si>
    <t>Tier 2</t>
  </si>
  <si>
    <r>
      <t xml:space="preserve"> </t>
    </r>
    <r>
      <rPr>
        <sz val="12"/>
        <rFont val="Calibri"/>
        <family val="2"/>
      </rPr>
      <t>·</t>
    </r>
    <r>
      <rPr>
        <sz val="12"/>
        <rFont val="Calibri"/>
        <family val="2"/>
      </rPr>
      <t>Deadline for Appeal Team Decision:</t>
    </r>
  </si>
  <si>
    <t>10 business days from appeal</t>
  </si>
  <si>
    <t>Festival Beach</t>
  </si>
  <si>
    <t>Park Closed</t>
  </si>
  <si>
    <t>Tier 1</t>
  </si>
  <si>
    <t>May</t>
  </si>
  <si>
    <t>Apply</t>
  </si>
  <si>
    <t>Austin Center for Events - Event Overview Meeting</t>
  </si>
  <si>
    <t>Fiesta Gardens - West End and Building</t>
  </si>
  <si>
    <t xml:space="preserve">PARD Event Contract Executed               </t>
  </si>
  <si>
    <t>Givens Park</t>
  </si>
  <si>
    <r>
      <t xml:space="preserve">Event Evaluation Matrix </t>
    </r>
    <r>
      <rPr>
        <i/>
        <sz val="12"/>
        <rFont val="Calibri"/>
        <family val="2"/>
      </rPr>
      <t>(see the evaluation tabs below)</t>
    </r>
  </si>
  <si>
    <t>PARD staff completed</t>
  </si>
  <si>
    <t>Palm Park</t>
  </si>
  <si>
    <t>Pan Am Recreation Center</t>
  </si>
  <si>
    <t>PAYMENT SCHEDULE</t>
  </si>
  <si>
    <t>Pease Park</t>
  </si>
  <si>
    <r>
      <t xml:space="preserve">PARD Event Deposit      </t>
    </r>
    <r>
      <rPr>
        <i/>
        <sz val="12"/>
        <rFont val="Calibri"/>
        <family val="2"/>
      </rPr>
      <t>(25% non-refundable event deposit)</t>
    </r>
  </si>
  <si>
    <t>Republic Square Park</t>
  </si>
  <si>
    <r>
      <t xml:space="preserve">PARD Final Balance       </t>
    </r>
    <r>
      <rPr>
        <i/>
        <sz val="12"/>
        <rFont val="Calibri"/>
        <family val="2"/>
      </rPr>
      <t>(30 days prior to event)</t>
    </r>
  </si>
  <si>
    <t>Sand Beach</t>
  </si>
  <si>
    <t>Vic Mathias Shores - Main Lawn</t>
  </si>
  <si>
    <t>NOTFICATIONS AND COMMUNICATIONS</t>
  </si>
  <si>
    <t>Walter E. Long</t>
  </si>
  <si>
    <t>May apply</t>
  </si>
  <si>
    <r>
      <t xml:space="preserve">Notifications   </t>
    </r>
    <r>
      <rPr>
        <i/>
        <sz val="12"/>
        <rFont val="Calibri"/>
        <family val="2"/>
      </rPr>
      <t>New, alcohol served/sold/byob, ticketed, OR special events at NON-special event locations  are required to provide notice.</t>
    </r>
  </si>
  <si>
    <t xml:space="preserve">PARD Form </t>
  </si>
  <si>
    <t>Waterloo Park</t>
  </si>
  <si>
    <r>
      <t xml:space="preserve">Notification - Waterway Use   </t>
    </r>
    <r>
      <rPr>
        <i/>
        <sz val="12"/>
        <rFont val="Calibri"/>
        <family val="2"/>
      </rPr>
      <t>Water use events notice distributed.</t>
    </r>
  </si>
  <si>
    <t>Wooldridge Park</t>
  </si>
  <si>
    <r>
      <rPr>
        <b/>
        <sz val="12"/>
        <rFont val="Calibri"/>
        <family val="2"/>
      </rPr>
      <t>Notification Signage at Site</t>
    </r>
    <r>
      <rPr>
        <b/>
        <i/>
        <sz val="12"/>
        <rFont val="Calibri"/>
        <family val="2"/>
      </rPr>
      <t xml:space="preserve">                            </t>
    </r>
    <r>
      <rPr>
        <i/>
        <sz val="12"/>
        <rFont val="Calibri"/>
        <family val="2"/>
      </rPr>
      <t>(sign template available)</t>
    </r>
  </si>
  <si>
    <r>
      <rPr>
        <b/>
        <sz val="13"/>
        <rFont val="Calibri"/>
        <family val="2"/>
      </rPr>
      <t>Signage Install Date</t>
    </r>
    <r>
      <rPr>
        <b/>
        <sz val="20"/>
        <rFont val="Calibri"/>
        <family val="2"/>
      </rPr>
      <t>→</t>
    </r>
  </si>
  <si>
    <t>Zilker Park</t>
  </si>
  <si>
    <t>Public Website Event Posting - Parks Website</t>
  </si>
  <si>
    <t>Zilker Botanical Garden</t>
  </si>
  <si>
    <t>SITE PLAN</t>
  </si>
  <si>
    <t>60-30 DAYS PRIOR</t>
  </si>
  <si>
    <t>Umlauf Sclupture Garden</t>
  </si>
  <si>
    <r>
      <t xml:space="preserve">Site Plan Finalized                         </t>
    </r>
    <r>
      <rPr>
        <i/>
        <sz val="12"/>
        <rFont val="Calibri"/>
        <family val="2"/>
      </rPr>
      <t>(cad-like detailed computer drawing)</t>
    </r>
  </si>
  <si>
    <t>Zach Scott Theatre</t>
  </si>
  <si>
    <t xml:space="preserve">Site Visit with City Staff </t>
  </si>
  <si>
    <t>On Site Meeting on/around:</t>
  </si>
  <si>
    <t>INSURANCE CERTIFICATES</t>
  </si>
  <si>
    <r>
      <rPr>
        <b/>
        <u val="single"/>
        <sz val="12"/>
        <rFont val="Calibri"/>
        <family val="2"/>
      </rPr>
      <t>General Commercial and Auto Liability</t>
    </r>
    <r>
      <rPr>
        <sz val="12"/>
        <rFont val="Calibri"/>
        <family val="2"/>
      </rPr>
      <t xml:space="preserve"> Insurance Certificate   </t>
    </r>
  </si>
  <si>
    <r>
      <rPr>
        <b/>
        <u val="single"/>
        <sz val="12"/>
        <rFont val="Calibri"/>
        <family val="2"/>
      </rPr>
      <t>Liquor Liability</t>
    </r>
    <r>
      <rPr>
        <sz val="12"/>
        <rFont val="Calibri"/>
        <family val="2"/>
      </rPr>
      <t xml:space="preserve"> (public events, or where alcohol is sold)</t>
    </r>
  </si>
  <si>
    <r>
      <t xml:space="preserve">Moonwalks/Rockwalls -  </t>
    </r>
    <r>
      <rPr>
        <i/>
        <sz val="12"/>
        <rFont val="Calibri"/>
        <family val="2"/>
      </rPr>
      <t>(NO water slides, no trains)</t>
    </r>
  </si>
  <si>
    <t>None.</t>
  </si>
  <si>
    <r>
      <rPr>
        <b/>
        <sz val="12"/>
        <rFont val="Calibri"/>
        <family val="2"/>
      </rPr>
      <t>Fireworks/pyrotechnics</t>
    </r>
    <r>
      <rPr>
        <sz val="12"/>
        <rFont val="Calibri"/>
        <family val="2"/>
      </rPr>
      <t>(insurance specs per AFD)</t>
    </r>
  </si>
  <si>
    <t>SAFETY PLANS</t>
  </si>
  <si>
    <r>
      <t>EMS</t>
    </r>
    <r>
      <rPr>
        <b/>
        <sz val="12"/>
        <rFont val="Calibri"/>
        <family val="2"/>
      </rPr>
      <t xml:space="preserve"> (medical) Services/Plan</t>
    </r>
  </si>
  <si>
    <t>Copy of provider contract or plan.</t>
  </si>
  <si>
    <t>Public Safety Plan</t>
  </si>
  <si>
    <t>Template Available</t>
  </si>
  <si>
    <r>
      <t xml:space="preserve">Fire Department Inspection         </t>
    </r>
    <r>
      <rPr>
        <sz val="12"/>
        <rFont val="Calibri"/>
        <family val="2"/>
      </rPr>
      <t>afdspecialevents@austintexas.gov</t>
    </r>
  </si>
  <si>
    <t xml:space="preserve">Pay AFD fees. </t>
  </si>
  <si>
    <r>
      <t xml:space="preserve">Fire - Emergency Exit Signage              </t>
    </r>
    <r>
      <rPr>
        <sz val="12"/>
        <rFont val="Calibri"/>
        <family val="2"/>
      </rPr>
      <t>(white background/red letters)</t>
    </r>
  </si>
  <si>
    <t>Approx 7' or higher over gates.  Must be lit after dark.</t>
  </si>
  <si>
    <r>
      <t xml:space="preserve">Inclement </t>
    </r>
    <r>
      <rPr>
        <b/>
        <sz val="12"/>
        <rFont val="Calibri"/>
        <family val="2"/>
      </rPr>
      <t>Weather</t>
    </r>
    <r>
      <rPr>
        <sz val="12"/>
        <rFont val="Calibri"/>
        <family val="2"/>
      </rPr>
      <t xml:space="preserve"> Plan</t>
    </r>
  </si>
  <si>
    <t>Template Available - May be integrated into safety plan.</t>
  </si>
  <si>
    <t>na</t>
  </si>
  <si>
    <t>Water Safety Plan Approval</t>
  </si>
  <si>
    <t>City Council Approval of a swimming event (Lady Bird Lake)</t>
  </si>
  <si>
    <t>City Council Action Item</t>
  </si>
  <si>
    <t>LOGISTICS AND SITE OPERATIONS</t>
  </si>
  <si>
    <r>
      <t xml:space="preserve">Event </t>
    </r>
    <r>
      <rPr>
        <b/>
        <sz val="12"/>
        <rFont val="Calibri"/>
        <family val="2"/>
      </rPr>
      <t>Contact List</t>
    </r>
  </si>
  <si>
    <t>PARD Form</t>
  </si>
  <si>
    <t>Contract Copy</t>
  </si>
  <si>
    <r>
      <t xml:space="preserve">Turf Protection Decking/Material Contract </t>
    </r>
    <r>
      <rPr>
        <i/>
        <sz val="12"/>
        <rFont val="Calibri"/>
        <family val="2"/>
      </rPr>
      <t>Requires PARD APPROVAL</t>
    </r>
  </si>
  <si>
    <r>
      <t xml:space="preserve">Tent </t>
    </r>
    <r>
      <rPr>
        <sz val="12"/>
        <rFont val="Calibri"/>
        <family val="2"/>
      </rPr>
      <t xml:space="preserve">contract copy  </t>
    </r>
    <r>
      <rPr>
        <b/>
        <sz val="12"/>
        <rFont val="Calibri"/>
        <family val="2"/>
      </rPr>
      <t xml:space="preserve">(NO STAKING ALLOWED).  </t>
    </r>
    <r>
      <rPr>
        <i/>
        <sz val="12"/>
        <rFont val="Calibri"/>
        <family val="2"/>
      </rPr>
      <t>Must show provision of water barrels in contract.</t>
    </r>
  </si>
  <si>
    <r>
      <t xml:space="preserve">Portable </t>
    </r>
    <r>
      <rPr>
        <b/>
        <sz val="12"/>
        <rFont val="Calibri"/>
        <family val="2"/>
      </rPr>
      <t>Toilet</t>
    </r>
    <r>
      <rPr>
        <sz val="12"/>
        <rFont val="Calibri"/>
        <family val="2"/>
      </rPr>
      <t xml:space="preserve"> and </t>
    </r>
    <r>
      <rPr>
        <b/>
        <sz val="12"/>
        <rFont val="Calibri"/>
        <family val="2"/>
      </rPr>
      <t xml:space="preserve">Hand Sanitizer Plan   </t>
    </r>
    <r>
      <rPr>
        <sz val="12"/>
        <rFont val="Calibri"/>
        <family val="2"/>
      </rPr>
      <t xml:space="preserve">                                                               </t>
    </r>
    <r>
      <rPr>
        <i/>
        <sz val="12"/>
        <rFont val="Calibri"/>
        <family val="2"/>
      </rPr>
      <t>Includes number &amp; type, hand sanitizer installations, &amp; daily service from paved surfaces.</t>
    </r>
    <r>
      <rPr>
        <sz val="12"/>
        <rFont val="Calibri"/>
        <family val="2"/>
      </rPr>
      <t xml:space="preserve">
</t>
    </r>
  </si>
  <si>
    <r>
      <t xml:space="preserve">Contract Copy.                             Minimum number of toilets  </t>
    </r>
    <r>
      <rPr>
        <sz val="12"/>
        <rFont val="Calibri"/>
        <family val="2"/>
      </rPr>
      <t>→</t>
    </r>
    <r>
      <rPr>
        <sz val="20"/>
        <rFont val="Calibri"/>
        <family val="2"/>
      </rPr>
      <t>:</t>
    </r>
  </si>
  <si>
    <r>
      <rPr>
        <b/>
        <sz val="12"/>
        <rFont val="Calibri"/>
        <family val="2"/>
      </rPr>
      <t>Emissions Management Plan</t>
    </r>
    <r>
      <rPr>
        <sz val="12"/>
        <rFont val="Calibri"/>
        <family val="2"/>
      </rPr>
      <t xml:space="preserve">                          </t>
    </r>
    <r>
      <rPr>
        <i/>
        <sz val="12"/>
        <rFont val="Calibri"/>
        <family val="2"/>
      </rPr>
      <t>(Tier 4)</t>
    </r>
  </si>
  <si>
    <r>
      <rPr>
        <b/>
        <sz val="12"/>
        <rFont val="Calibri"/>
        <family val="2"/>
      </rPr>
      <t xml:space="preserve">Waste Reduction and Management Plan    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(Tiers 2-4)  (Austin Resource Recovery)</t>
    </r>
  </si>
  <si>
    <r>
      <t>Trash and Recycling</t>
    </r>
    <r>
      <rPr>
        <sz val="12"/>
        <rFont val="Calibri"/>
        <family val="2"/>
      </rPr>
      <t xml:space="preserve">           </t>
    </r>
    <r>
      <rPr>
        <i/>
        <sz val="12"/>
        <rFont val="Calibri"/>
        <family val="2"/>
      </rPr>
      <t xml:space="preserve">Contract/Plan – dumpsters, recycling, trash containers, and grounds/area litter control.  Must all be documented in contract - including general surrounding area clean up. </t>
    </r>
  </si>
  <si>
    <r>
      <t xml:space="preserve">Litter control plan  </t>
    </r>
    <r>
      <rPr>
        <i/>
        <sz val="12"/>
        <rFont val="Calibri"/>
        <family val="2"/>
      </rPr>
      <t xml:space="preserve">            D</t>
    </r>
    <r>
      <rPr>
        <i/>
        <sz val="12"/>
        <rFont val="Calibri"/>
        <family val="2"/>
      </rPr>
      <t>ocumentation of active litter control plan during event hours (may be fully noted in your trash/recycling plan).</t>
    </r>
  </si>
  <si>
    <r>
      <t>Dumpster Contract</t>
    </r>
    <r>
      <rPr>
        <sz val="12"/>
        <rFont val="Calibri"/>
        <family val="2"/>
      </rPr>
      <t xml:space="preserve"> </t>
    </r>
  </si>
  <si>
    <t>Contract Copy Licensed Hauler.</t>
  </si>
  <si>
    <t>TRANSPORTATION, PARKING AND SHUTTLES</t>
  </si>
  <si>
    <r>
      <t xml:space="preserve">Traffic Control Plan Engineered           </t>
    </r>
    <r>
      <rPr>
        <i/>
        <sz val="12"/>
        <rFont val="Calibri"/>
        <family val="2"/>
      </rPr>
      <t>(street closures)</t>
    </r>
  </si>
  <si>
    <t>Permit Copy</t>
  </si>
  <si>
    <r>
      <rPr>
        <b/>
        <sz val="12"/>
        <rFont val="Calibri"/>
        <family val="2"/>
      </rPr>
      <t>Mobility Plan</t>
    </r>
    <r>
      <rPr>
        <sz val="12"/>
        <rFont val="Calibri"/>
        <family val="2"/>
      </rPr>
      <t xml:space="preserve">  </t>
    </r>
    <r>
      <rPr>
        <i/>
        <sz val="12"/>
        <rFont val="Calibri"/>
        <family val="2"/>
      </rPr>
      <t xml:space="preserve">                                     (Tier 4)</t>
    </r>
  </si>
  <si>
    <t>Transportation and Parking Plan</t>
  </si>
  <si>
    <t>PARD Form Availabe</t>
  </si>
  <si>
    <t>· Private Parking Garage Approvals and Listing</t>
  </si>
  <si>
    <t>Approvals from private garages.</t>
  </si>
  <si>
    <r>
      <rPr>
        <sz val="12"/>
        <rFont val="Calibri"/>
        <family val="2"/>
      </rPr>
      <t>·</t>
    </r>
    <r>
      <rPr>
        <sz val="10.2"/>
        <rFont val="Calibri"/>
        <family val="2"/>
      </rPr>
      <t xml:space="preserve"> </t>
    </r>
    <r>
      <rPr>
        <sz val="12"/>
        <rFont val="Calibri"/>
        <family val="2"/>
      </rPr>
      <t xml:space="preserve">City Garage Request </t>
    </r>
    <r>
      <rPr>
        <b/>
        <sz val="12"/>
        <rFont val="Calibri"/>
        <family val="2"/>
      </rPr>
      <t>(form)</t>
    </r>
    <r>
      <rPr>
        <sz val="12"/>
        <rFont val="Calibri"/>
        <family val="2"/>
      </rPr>
      <t xml:space="preserve">           </t>
    </r>
    <r>
      <rPr>
        <i/>
        <sz val="12"/>
        <rFont val="Calibri"/>
        <family val="2"/>
      </rPr>
      <t>(Palmer, City Hall, OTC and TLC)</t>
    </r>
  </si>
  <si>
    <t>City Form</t>
  </si>
  <si>
    <r>
      <t>· ADA Parking designated</t>
    </r>
    <r>
      <rPr>
        <i/>
        <sz val="12"/>
        <rFont val="Calibri"/>
        <family val="2"/>
      </rPr>
      <t xml:space="preserve">                (advertised publicly on website)</t>
    </r>
  </si>
  <si>
    <t>Online Verfication</t>
  </si>
  <si>
    <t>· Shuttle Plan and Schedule</t>
  </si>
  <si>
    <t>Contract Copy.  Online Verification.</t>
  </si>
  <si>
    <r>
      <t xml:space="preserve">· Shuttle route maps                       </t>
    </r>
    <r>
      <rPr>
        <i/>
        <sz val="12"/>
        <rFont val="Calibri"/>
        <family val="2"/>
      </rPr>
      <t xml:space="preserve"> (Color, clearly legible and labeled.)</t>
    </r>
  </si>
  <si>
    <t>Contract Copy.</t>
  </si>
  <si>
    <r>
      <t xml:space="preserve">· Bike Parking Bike Rack. </t>
    </r>
    <r>
      <rPr>
        <i/>
        <sz val="12"/>
        <rFont val="Calibri"/>
        <family val="2"/>
      </rPr>
      <t xml:space="preserve">                (City Sponsored events must provide bike rack for 5% of expected attendees.)</t>
    </r>
  </si>
  <si>
    <t>Contract Copy, Online Verification.</t>
  </si>
  <si>
    <t>· Cap Metro Trip Planner posted on Event Website</t>
  </si>
  <si>
    <r>
      <t xml:space="preserve">Alternative Transportation Messaging          </t>
    </r>
    <r>
      <rPr>
        <i/>
        <sz val="12"/>
        <rFont val="Calibri"/>
        <family val="2"/>
      </rPr>
      <t>Website must discourage neighborhood parking, highlight bike and bus opportunities (suggest posting hike/bike trail maps).</t>
    </r>
  </si>
  <si>
    <r>
      <t xml:space="preserve">DMS Boards activated.                     </t>
    </r>
    <r>
      <rPr>
        <i/>
        <sz val="12"/>
        <rFont val="Calibri"/>
        <family val="2"/>
      </rPr>
      <t>(variable message boards)</t>
    </r>
  </si>
  <si>
    <t>City of Austin</t>
  </si>
  <si>
    <t>PERMITS and LICENSES</t>
  </si>
  <si>
    <r>
      <t xml:space="preserve">Sound Permit PARD                        </t>
    </r>
    <r>
      <rPr>
        <i/>
        <sz val="12"/>
        <rFont val="Calibri"/>
        <family val="2"/>
      </rPr>
      <t>(10 am to 10 pm if approved by PARD.)</t>
    </r>
  </si>
  <si>
    <r>
      <t xml:space="preserve">Sound Impact Plan  </t>
    </r>
    <r>
      <rPr>
        <i/>
        <sz val="12"/>
        <rFont val="Calibri"/>
        <family val="2"/>
      </rPr>
      <t>Required if event hosts 7500 or more on any given day.  (fees apply)</t>
    </r>
  </si>
  <si>
    <t>Copy of Sound Impact Plan.</t>
  </si>
  <si>
    <r>
      <t xml:space="preserve">Alcohol Permit Review                   </t>
    </r>
    <r>
      <rPr>
        <i/>
        <sz val="12"/>
        <rFont val="Calibri"/>
        <family val="2"/>
      </rPr>
      <t>(TABC Aplication Signature)  ($</t>
    </r>
    <r>
      <rPr>
        <i/>
        <sz val="12"/>
        <rFont val="Calibri"/>
        <family val="2"/>
      </rPr>
      <t>30)</t>
    </r>
  </si>
  <si>
    <r>
      <t>TABC</t>
    </r>
    <r>
      <rPr>
        <sz val="12"/>
        <rFont val="Calibri"/>
        <family val="2"/>
      </rPr>
      <t xml:space="preserve"> Permit Approval</t>
    </r>
  </si>
  <si>
    <t>Grass Permits for Park</t>
  </si>
  <si>
    <t>Template Form Available to Complete</t>
  </si>
  <si>
    <r>
      <t xml:space="preserve">Electrical Permit   </t>
    </r>
    <r>
      <rPr>
        <i/>
        <sz val="12"/>
        <rFont val="Calibri"/>
        <family val="2"/>
      </rPr>
      <t>Required for any direct wire ("pigtail") connections, or wire to wire connections.  NOT required for SOLE use of a camlock or edison plug systems.</t>
    </r>
  </si>
  <si>
    <t xml:space="preserve">Copy of Permit </t>
  </si>
  <si>
    <r>
      <t xml:space="preserve">Master </t>
    </r>
    <r>
      <rPr>
        <b/>
        <sz val="12"/>
        <rFont val="Calibri"/>
        <family val="2"/>
      </rPr>
      <t>Electrician's License</t>
    </r>
    <r>
      <rPr>
        <sz val="12"/>
        <rFont val="Calibri"/>
        <family val="2"/>
      </rPr>
      <t xml:space="preserve">             </t>
    </r>
    <r>
      <rPr>
        <i/>
        <sz val="12"/>
        <rFont val="Calibri"/>
        <family val="2"/>
      </rPr>
      <t>(valid license date)</t>
    </r>
  </si>
  <si>
    <t>Copy of License</t>
  </si>
  <si>
    <r>
      <t xml:space="preserve">Health Permits (Austin Travis County Health Department)                               </t>
    </r>
    <r>
      <rPr>
        <i/>
        <sz val="12"/>
        <rFont val="Calibri"/>
        <family val="2"/>
      </rPr>
      <t xml:space="preserve">TIP! - Organizer must complete the form for all event vendors &amp; submit at once.  </t>
    </r>
  </si>
  <si>
    <t>Copy of Permits</t>
  </si>
  <si>
    <t>NONE</t>
  </si>
  <si>
    <r>
      <t xml:space="preserve">Pyrotechnics Permit - Austin Fire Department </t>
    </r>
    <r>
      <rPr>
        <i/>
        <sz val="12"/>
        <rFont val="Calibri"/>
        <family val="2"/>
      </rPr>
      <t xml:space="preserve"> (requires PARD approval if on or fall zone over parkland)</t>
    </r>
  </si>
  <si>
    <t>NOTICE - Fireworks Notice to Stakeholders</t>
  </si>
  <si>
    <r>
      <t xml:space="preserve">Building Permit - </t>
    </r>
    <r>
      <rPr>
        <sz val="12"/>
        <rFont val="Calibri"/>
        <family val="2"/>
      </rPr>
      <t>structures covering 120 sq. ft or that are used for 10 or more people.  REFERENCE BUILDING INSPECTION DOCUMENT</t>
    </r>
  </si>
  <si>
    <r>
      <t xml:space="preserve">Tree Permit - </t>
    </r>
    <r>
      <rPr>
        <sz val="12"/>
        <rFont val="Calibri"/>
        <family val="2"/>
      </rPr>
      <t>required for any event impact that is under a tree canopy or in the critical root zone area.  Review by PARD Forestry and /or City Arborist.</t>
    </r>
  </si>
  <si>
    <t>Copy of Permit</t>
  </si>
  <si>
    <t>POST EVENT - PARD ITEMS</t>
  </si>
  <si>
    <t>Post Event Walk Through</t>
  </si>
  <si>
    <t xml:space="preserve">Post Event Final Report </t>
  </si>
  <si>
    <r>
      <t xml:space="preserve">Process and Release Deposit          </t>
    </r>
    <r>
      <rPr>
        <i/>
        <sz val="12"/>
        <rFont val="Calibri"/>
        <family val="2"/>
      </rPr>
      <t>(minus billable expenses /damage)</t>
    </r>
  </si>
  <si>
    <t xml:space="preserve">POST EVENT - ORGANIZER ITEMS                      </t>
  </si>
  <si>
    <t>Organizer submits future dates in writing and receives approval.</t>
  </si>
  <si>
    <t>$1/ticket PER DAY submitted with ticket manifest</t>
  </si>
  <si>
    <t>Manifest from Ticket Company/ Organizer Letter</t>
  </si>
  <si>
    <t>EMS Report</t>
  </si>
  <si>
    <r>
      <t xml:space="preserve">Mobility Report                         </t>
    </r>
    <r>
      <rPr>
        <i/>
        <sz val="12"/>
        <rFont val="Calibri"/>
        <family val="2"/>
      </rPr>
      <t>(Tier 4)</t>
    </r>
  </si>
  <si>
    <t>Waste Report</t>
  </si>
  <si>
    <t>PLANNING FOR NEXT YEAR</t>
  </si>
  <si>
    <r>
      <t xml:space="preserve">Open application period begins          </t>
    </r>
    <r>
      <rPr>
        <b/>
        <sz val="12"/>
        <rFont val="Calibri"/>
        <family val="2"/>
      </rPr>
      <t>(new events)</t>
    </r>
    <r>
      <rPr>
        <sz val="12"/>
        <rFont val="Calibri"/>
        <family val="2"/>
      </rPr>
      <t>:</t>
    </r>
  </si>
  <si>
    <r>
      <t>Open application period begins</t>
    </r>
    <r>
      <rPr>
        <b/>
        <sz val="12"/>
        <rFont val="Calibri"/>
        <family val="2"/>
      </rPr>
      <t xml:space="preserve">          (returning events)</t>
    </r>
    <r>
      <rPr>
        <sz val="12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</si>
</sst>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[$-F800]dddd\,\ mmmm\ dd\,\ yyyy"/>
    <numFmt numFmtId="167" formatCode="mm/dd/yy;@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name val="Wingdings"/>
      <family val="0"/>
    </font>
    <font>
      <b/>
      <sz val="16"/>
      <name val="Wingdings"/>
      <family val="0"/>
    </font>
    <font>
      <sz val="14"/>
      <name val="Calibri"/>
      <family val="2"/>
    </font>
    <font>
      <sz val="14"/>
      <name val="Wingdings"/>
      <family val="0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i/>
      <sz val="12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2"/>
      <color indexed="10"/>
      <name val="Wingdings"/>
      <family val="0"/>
    </font>
    <font>
      <b/>
      <u val="single"/>
      <sz val="12"/>
      <name val="Calibri"/>
      <family val="2"/>
    </font>
    <font>
      <u val="single"/>
      <sz val="12"/>
      <color indexed="12"/>
      <name val="Calibri"/>
      <family val="2"/>
    </font>
    <font>
      <sz val="20"/>
      <name val="Calibri"/>
      <family val="2"/>
    </font>
    <font>
      <sz val="18"/>
      <name val="Calibri"/>
      <family val="2"/>
    </font>
    <font>
      <sz val="10.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Wingdings"/>
      <family val="0"/>
    </font>
    <font>
      <b/>
      <sz val="18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BCC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right" vertical="top" wrapText="1"/>
      <protection/>
    </xf>
    <xf numFmtId="165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6" fontId="5" fillId="0" borderId="0" xfId="0" applyNumberFormat="1" applyFont="1" applyFill="1" applyBorder="1" applyAlignment="1" applyProtection="1">
      <alignment vertical="top" wrapText="1"/>
      <protection/>
    </xf>
    <xf numFmtId="167" fontId="3" fillId="0" borderId="0" xfId="0" applyNumberFormat="1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34" borderId="0" xfId="0" applyFont="1" applyFill="1" applyBorder="1" applyAlignment="1" applyProtection="1">
      <alignment horizontal="center" vertical="top" wrapText="1"/>
      <protection/>
    </xf>
    <xf numFmtId="165" fontId="6" fillId="34" borderId="0" xfId="0" applyNumberFormat="1" applyFont="1" applyFill="1" applyBorder="1" applyAlignment="1" applyProtection="1">
      <alignment horizontal="center" vertical="top" wrapText="1"/>
      <protection/>
    </xf>
    <xf numFmtId="0" fontId="7" fillId="34" borderId="0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164" fontId="7" fillId="36" borderId="0" xfId="0" applyNumberFormat="1" applyFont="1" applyFill="1" applyBorder="1" applyAlignment="1" applyProtection="1">
      <alignment vertical="top" wrapText="1"/>
      <protection/>
    </xf>
    <xf numFmtId="165" fontId="10" fillId="36" borderId="0" xfId="0" applyNumberFormat="1" applyFont="1" applyFill="1" applyBorder="1" applyAlignment="1" applyProtection="1">
      <alignment horizontal="center" vertical="top" wrapText="1"/>
      <protection/>
    </xf>
    <xf numFmtId="0" fontId="7" fillId="36" borderId="0" xfId="0" applyFont="1" applyFill="1" applyBorder="1" applyAlignment="1" applyProtection="1">
      <alignment vertical="top" wrapText="1"/>
      <protection/>
    </xf>
    <xf numFmtId="0" fontId="10" fillId="36" borderId="0" xfId="0" applyFont="1" applyFill="1" applyBorder="1" applyAlignment="1" applyProtection="1">
      <alignment horizontal="center" vertical="top" wrapText="1"/>
      <protection/>
    </xf>
    <xf numFmtId="0" fontId="10" fillId="36" borderId="0" xfId="0" applyFont="1" applyFill="1" applyBorder="1" applyAlignment="1" applyProtection="1">
      <alignment vertical="top" wrapText="1"/>
      <protection/>
    </xf>
    <xf numFmtId="0" fontId="64" fillId="0" borderId="0" xfId="0" applyFont="1" applyFill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6" fillId="0" borderId="0" xfId="52" applyFont="1" applyFill="1" applyBorder="1" applyAlignment="1" applyProtection="1">
      <alignment horizontal="center" vertical="top" wrapText="1"/>
      <protection/>
    </xf>
    <xf numFmtId="164" fontId="65" fillId="0" borderId="0" xfId="0" applyNumberFormat="1" applyFont="1" applyFill="1" applyBorder="1" applyAlignment="1" applyProtection="1">
      <alignment horizontal="center" vertical="top" wrapText="1"/>
      <protection/>
    </xf>
    <xf numFmtId="0" fontId="3" fillId="37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66" fillId="0" borderId="0" xfId="52" applyFont="1" applyFill="1" applyBorder="1" applyAlignment="1" applyProtection="1">
      <alignment horizontal="left" vertical="top" wrapText="1"/>
      <protection/>
    </xf>
    <xf numFmtId="164" fontId="3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52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38" borderId="0" xfId="0" applyFont="1" applyFill="1" applyBorder="1" applyAlignment="1" applyProtection="1">
      <alignment horizontal="center" vertical="top" wrapText="1"/>
      <protection/>
    </xf>
    <xf numFmtId="0" fontId="7" fillId="38" borderId="0" xfId="0" applyFont="1" applyFill="1" applyBorder="1" applyAlignment="1" applyProtection="1">
      <alignment vertical="top" wrapText="1"/>
      <protection/>
    </xf>
    <xf numFmtId="164" fontId="3" fillId="38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7" fillId="39" borderId="0" xfId="0" applyFont="1" applyFill="1" applyBorder="1" applyAlignment="1" applyProtection="1">
      <alignment horizontal="center" vertical="top" wrapText="1"/>
      <protection/>
    </xf>
    <xf numFmtId="164" fontId="3" fillId="39" borderId="0" xfId="0" applyNumberFormat="1" applyFont="1" applyFill="1" applyBorder="1" applyAlignment="1" applyProtection="1">
      <alignment horizontal="center" vertical="top" wrapText="1"/>
      <protection/>
    </xf>
    <xf numFmtId="165" fontId="67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/>
    </xf>
    <xf numFmtId="0" fontId="26" fillId="0" borderId="0" xfId="52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39" borderId="0" xfId="0" applyFont="1" applyFill="1" applyBorder="1" applyAlignment="1" applyProtection="1">
      <alignment vertical="top" wrapText="1"/>
      <protection/>
    </xf>
    <xf numFmtId="0" fontId="4" fillId="14" borderId="0" xfId="0" applyFont="1" applyFill="1" applyBorder="1" applyAlignment="1" applyProtection="1">
      <alignment vertical="top" wrapText="1"/>
      <protection/>
    </xf>
    <xf numFmtId="0" fontId="4" fillId="40" borderId="0" xfId="0" applyFont="1" applyFill="1" applyBorder="1" applyAlignment="1" applyProtection="1">
      <alignment vertical="top" wrapText="1"/>
      <protection/>
    </xf>
    <xf numFmtId="0" fontId="3" fillId="37" borderId="0" xfId="0" applyFont="1" applyFill="1" applyBorder="1" applyAlignment="1" applyProtection="1">
      <alignment horizontal="left" vertical="top" wrapText="1"/>
      <protection/>
    </xf>
    <xf numFmtId="0" fontId="4" fillId="40" borderId="0" xfId="0" applyFont="1" applyFill="1" applyBorder="1" applyAlignment="1" applyProtection="1">
      <alignment vertical="top" wrapText="1"/>
      <protection/>
    </xf>
    <xf numFmtId="0" fontId="3" fillId="41" borderId="0" xfId="0" applyFont="1" applyFill="1" applyBorder="1" applyAlignment="1" applyProtection="1">
      <alignment vertical="top" wrapText="1"/>
      <protection/>
    </xf>
    <xf numFmtId="0" fontId="4" fillId="6" borderId="0" xfId="0" applyFont="1" applyFill="1" applyBorder="1" applyAlignment="1" applyProtection="1">
      <alignment vertical="top" wrapText="1"/>
      <protection/>
    </xf>
    <xf numFmtId="0" fontId="3" fillId="6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26" fillId="0" borderId="0" xfId="52" applyFont="1" applyFill="1" applyBorder="1" applyAlignment="1" applyProtection="1">
      <alignment vertical="top" wrapText="1"/>
      <protection/>
    </xf>
    <xf numFmtId="0" fontId="26" fillId="0" borderId="10" xfId="52" applyFont="1" applyFill="1" applyBorder="1" applyAlignment="1" applyProtection="1">
      <alignment horizontal="center" vertical="top" wrapText="1"/>
      <protection/>
    </xf>
    <xf numFmtId="0" fontId="3" fillId="39" borderId="0" xfId="0" applyFont="1" applyFill="1" applyBorder="1" applyAlignment="1" applyProtection="1">
      <alignment horizontal="right" vertical="top" wrapText="1"/>
      <protection/>
    </xf>
    <xf numFmtId="1" fontId="28" fillId="39" borderId="0" xfId="0" applyNumberFormat="1" applyFont="1" applyFill="1" applyBorder="1" applyAlignment="1" applyProtection="1">
      <alignment horizontal="center" vertical="top" wrapText="1"/>
      <protection/>
    </xf>
    <xf numFmtId="1" fontId="28" fillId="0" borderId="0" xfId="0" applyNumberFormat="1" applyFont="1" applyFill="1" applyBorder="1" applyAlignment="1" applyProtection="1">
      <alignment horizontal="center" vertical="top" wrapText="1"/>
      <protection/>
    </xf>
    <xf numFmtId="1" fontId="19" fillId="37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center" vertical="top" wrapText="1"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5" fontId="3" fillId="0" borderId="0" xfId="0" applyNumberFormat="1" applyFont="1" applyFill="1" applyBorder="1" applyAlignment="1" applyProtection="1">
      <alignment horizontal="center" vertical="top" wrapText="1"/>
      <protection/>
    </xf>
    <xf numFmtId="164" fontId="4" fillId="38" borderId="0" xfId="0" applyNumberFormat="1" applyFont="1" applyFill="1" applyBorder="1" applyAlignment="1" applyProtection="1">
      <alignment vertical="top" wrapText="1"/>
      <protection/>
    </xf>
    <xf numFmtId="164" fontId="20" fillId="38" borderId="0" xfId="0" applyNumberFormat="1" applyFont="1" applyFill="1" applyBorder="1" applyAlignment="1" applyProtection="1">
      <alignment horizontal="right" vertical="top" wrapText="1"/>
      <protection/>
    </xf>
    <xf numFmtId="164" fontId="19" fillId="37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164" fontId="68" fillId="36" borderId="0" xfId="0" applyNumberFormat="1" applyFont="1" applyFill="1" applyBorder="1" applyAlignment="1" applyProtection="1">
      <alignment horizontal="right" vertical="top" wrapText="1"/>
      <protection/>
    </xf>
    <xf numFmtId="164" fontId="20" fillId="36" borderId="0" xfId="0" applyNumberFormat="1" applyFont="1" applyFill="1" applyBorder="1" applyAlignment="1" applyProtection="1">
      <alignment horizontal="right" vertical="top" wrapText="1"/>
      <protection/>
    </xf>
    <xf numFmtId="0" fontId="20" fillId="36" borderId="0" xfId="0" applyFont="1" applyFill="1" applyBorder="1" applyAlignment="1" applyProtection="1">
      <alignment horizontal="right"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view="pageBreakPreview" zoomScale="70" zoomScaleNormal="65" zoomScaleSheetLayoutView="70" zoomScalePageLayoutView="0" workbookViewId="0" topLeftCell="A1">
      <selection activeCell="E3" sqref="E3"/>
    </sheetView>
  </sheetViews>
  <sheetFormatPr defaultColWidth="9.140625" defaultRowHeight="12.75"/>
  <cols>
    <col min="1" max="1" width="11.00390625" style="1" customWidth="1"/>
    <col min="2" max="2" width="8.28125" style="1" customWidth="1"/>
    <col min="3" max="3" width="67.8515625" style="2" customWidth="1"/>
    <col min="4" max="4" width="32.8515625" style="1" customWidth="1"/>
    <col min="5" max="5" width="22.7109375" style="1" customWidth="1"/>
    <col min="6" max="6" width="28.140625" style="1" customWidth="1"/>
    <col min="7" max="10" width="0" style="2" hidden="1" customWidth="1"/>
    <col min="11" max="11" width="9.140625" style="2" hidden="1" customWidth="1"/>
    <col min="12" max="12" width="9.140625" style="1" hidden="1" customWidth="1"/>
    <col min="13" max="13" width="62.140625" style="2" hidden="1" customWidth="1"/>
    <col min="14" max="14" width="33.140625" style="2" hidden="1" customWidth="1"/>
    <col min="15" max="15" width="14.28125" style="2" hidden="1" customWidth="1"/>
    <col min="16" max="16384" width="9.140625" style="2" customWidth="1"/>
  </cols>
  <sheetData>
    <row r="1" spans="1:5" ht="26.25">
      <c r="A1" s="68" t="s">
        <v>0</v>
      </c>
      <c r="B1" s="68"/>
      <c r="C1" s="68"/>
      <c r="D1" s="68"/>
      <c r="E1" s="68"/>
    </row>
    <row r="2" spans="1:6" ht="21">
      <c r="A2" s="69" t="s">
        <v>1</v>
      </c>
      <c r="B2" s="69"/>
      <c r="C2" s="3" t="s">
        <v>2</v>
      </c>
      <c r="D2" s="4" t="s">
        <v>3</v>
      </c>
      <c r="E2" s="5">
        <v>44016</v>
      </c>
      <c r="F2" s="6"/>
    </row>
    <row r="3" spans="1:6" ht="21">
      <c r="A3" s="69" t="s">
        <v>4</v>
      </c>
      <c r="B3" s="69"/>
      <c r="C3" s="3" t="s">
        <v>5</v>
      </c>
      <c r="D3" s="4" t="s">
        <v>6</v>
      </c>
      <c r="E3" s="7">
        <v>43617</v>
      </c>
      <c r="F3" s="6"/>
    </row>
    <row r="4" spans="1:6" ht="21">
      <c r="A4" s="69" t="s">
        <v>7</v>
      </c>
      <c r="B4" s="69"/>
      <c r="C4" s="8"/>
      <c r="D4" s="4" t="s">
        <v>8</v>
      </c>
      <c r="E4" s="8">
        <v>0</v>
      </c>
      <c r="F4" s="6"/>
    </row>
    <row r="5" spans="1:6" ht="21">
      <c r="A5" s="69" t="s">
        <v>9</v>
      </c>
      <c r="B5" s="69"/>
      <c r="C5" s="8" t="s">
        <v>5</v>
      </c>
      <c r="D5" s="4" t="s">
        <v>10</v>
      </c>
      <c r="E5" s="8">
        <v>0</v>
      </c>
      <c r="F5" s="6"/>
    </row>
    <row r="6" spans="1:6" ht="21">
      <c r="A6" s="69" t="s">
        <v>11</v>
      </c>
      <c r="B6" s="69"/>
      <c r="C6" s="8" t="s">
        <v>5</v>
      </c>
      <c r="D6" s="4" t="s">
        <v>12</v>
      </c>
      <c r="E6" s="8">
        <v>0</v>
      </c>
      <c r="F6" s="6"/>
    </row>
    <row r="7" spans="1:14" s="14" customFormat="1" ht="25.5">
      <c r="A7" s="9" t="s">
        <v>13</v>
      </c>
      <c r="B7" s="10" t="s">
        <v>14</v>
      </c>
      <c r="C7" s="11" t="s">
        <v>15</v>
      </c>
      <c r="D7" s="12" t="s">
        <v>16</v>
      </c>
      <c r="E7" s="12" t="s">
        <v>17</v>
      </c>
      <c r="F7" s="13"/>
      <c r="G7" s="13"/>
      <c r="J7" s="14">
        <v>335</v>
      </c>
      <c r="L7" s="1"/>
      <c r="M7" s="15" t="s">
        <v>5</v>
      </c>
      <c r="N7" s="2"/>
    </row>
    <row r="8" spans="1:17" s="22" customFormat="1" ht="36.75">
      <c r="A8" s="16"/>
      <c r="B8" s="17" t="s">
        <v>18</v>
      </c>
      <c r="C8" s="18" t="s">
        <v>19</v>
      </c>
      <c r="D8" s="65" t="b">
        <f>IF(C3="Tier 1",E2-3,IF(C3="Tier 2",E2-30,IF(C3="Tier 3",E2-120,IF(C3="Tier 4",E2-180))))</f>
        <v>0</v>
      </c>
      <c r="E8" s="65"/>
      <c r="F8" s="19"/>
      <c r="G8" s="20"/>
      <c r="H8" s="2"/>
      <c r="I8" s="2"/>
      <c r="J8" s="2">
        <v>364</v>
      </c>
      <c r="K8" s="2"/>
      <c r="L8" s="1">
        <v>0</v>
      </c>
      <c r="M8" s="2" t="s">
        <v>20</v>
      </c>
      <c r="N8" s="21"/>
      <c r="O8" s="2"/>
      <c r="P8" s="2"/>
      <c r="Q8" s="2"/>
    </row>
    <row r="9" spans="1:15" ht="31.5">
      <c r="A9" s="3" t="s">
        <v>21</v>
      </c>
      <c r="B9" s="3"/>
      <c r="C9" s="2" t="s">
        <v>22</v>
      </c>
      <c r="D9" s="23" t="str">
        <f>HYPERLINK("http://www.austintexas.gov/department/special-event-permits","ACE Online Application")</f>
        <v>ACE Online Application</v>
      </c>
      <c r="E9" s="24"/>
      <c r="F9" s="25"/>
      <c r="L9" s="1">
        <v>1</v>
      </c>
      <c r="M9" s="2" t="s">
        <v>23</v>
      </c>
      <c r="N9" s="15" t="s">
        <v>5</v>
      </c>
      <c r="O9" s="15" t="s">
        <v>5</v>
      </c>
    </row>
    <row r="10" spans="1:15" ht="18" customHeight="1">
      <c r="A10" s="3"/>
      <c r="B10" s="3"/>
      <c r="C10" s="26">
        <f>IF(C3="Tier 3","Preliminary ACE Approval Deadline (Tiers 3 and 4 ONLY):",IF(C3="Tier 4","Preliminary ACE Approval Deadline (Tiers 3 and 4 ONLY):",""))</f>
      </c>
      <c r="D10" s="27">
        <f>IF(C3="Tier 3","10 business days from app date",IF(C3="Tier 4","10 business days from app date",""))</f>
      </c>
      <c r="E10" s="28"/>
      <c r="F10" s="25"/>
      <c r="L10" s="1">
        <v>2</v>
      </c>
      <c r="M10" s="2" t="s">
        <v>24</v>
      </c>
      <c r="N10" s="21" t="s">
        <v>25</v>
      </c>
      <c r="O10" s="2" t="s">
        <v>26</v>
      </c>
    </row>
    <row r="11" spans="1:15" ht="15.75">
      <c r="A11" s="3"/>
      <c r="B11" s="3"/>
      <c r="C11" s="26" t="s">
        <v>27</v>
      </c>
      <c r="D11" s="29"/>
      <c r="E11" s="28"/>
      <c r="F11" s="25"/>
      <c r="L11" s="1">
        <v>3</v>
      </c>
      <c r="M11" s="2" t="s">
        <v>28</v>
      </c>
      <c r="N11" s="21" t="s">
        <v>29</v>
      </c>
      <c r="O11" s="2" t="s">
        <v>30</v>
      </c>
    </row>
    <row r="12" spans="1:15" ht="15.75">
      <c r="A12" s="3"/>
      <c r="B12" s="3"/>
      <c r="C12" s="26" t="s">
        <v>31</v>
      </c>
      <c r="D12" s="27" t="s">
        <v>32</v>
      </c>
      <c r="E12" s="28"/>
      <c r="F12" s="25"/>
      <c r="L12" s="1">
        <v>4</v>
      </c>
      <c r="M12" s="2" t="s">
        <v>33</v>
      </c>
      <c r="N12" s="21" t="s">
        <v>34</v>
      </c>
      <c r="O12" s="2" t="s">
        <v>35</v>
      </c>
    </row>
    <row r="13" spans="1:15" ht="15.75">
      <c r="A13" s="3"/>
      <c r="B13" s="3"/>
      <c r="C13" s="26" t="s">
        <v>36</v>
      </c>
      <c r="D13" s="27" t="s">
        <v>37</v>
      </c>
      <c r="E13" s="28"/>
      <c r="F13" s="25"/>
      <c r="L13" s="1">
        <v>5</v>
      </c>
      <c r="M13" s="2" t="s">
        <v>38</v>
      </c>
      <c r="N13" s="21" t="s">
        <v>39</v>
      </c>
      <c r="O13" s="2" t="s">
        <v>40</v>
      </c>
    </row>
    <row r="14" spans="1:14" ht="15.75">
      <c r="A14" s="3" t="s">
        <v>41</v>
      </c>
      <c r="B14" s="3" t="s">
        <v>42</v>
      </c>
      <c r="C14" s="2" t="s">
        <v>43</v>
      </c>
      <c r="D14" s="23"/>
      <c r="E14" s="28"/>
      <c r="F14" s="25"/>
      <c r="L14" s="1">
        <v>6</v>
      </c>
      <c r="M14" s="30" t="s">
        <v>44</v>
      </c>
      <c r="N14" s="21"/>
    </row>
    <row r="15" spans="1:14" ht="15.75">
      <c r="A15" s="3" t="s">
        <v>21</v>
      </c>
      <c r="B15" s="5"/>
      <c r="C15" s="2" t="s">
        <v>45</v>
      </c>
      <c r="E15" s="28"/>
      <c r="F15" s="31"/>
      <c r="L15" s="1">
        <v>7</v>
      </c>
      <c r="M15" s="2" t="s">
        <v>46</v>
      </c>
      <c r="N15" s="21"/>
    </row>
    <row r="16" spans="1:14" ht="15.75">
      <c r="A16" s="3" t="s">
        <v>21</v>
      </c>
      <c r="B16" s="5"/>
      <c r="C16" s="15" t="s">
        <v>47</v>
      </c>
      <c r="D16" s="1" t="s">
        <v>48</v>
      </c>
      <c r="E16" s="28"/>
      <c r="F16" s="31"/>
      <c r="L16" s="1">
        <v>8</v>
      </c>
      <c r="M16" s="2" t="s">
        <v>49</v>
      </c>
      <c r="N16" s="21"/>
    </row>
    <row r="17" spans="1:14" ht="15.75">
      <c r="A17" s="3"/>
      <c r="B17" s="5"/>
      <c r="C17" s="15"/>
      <c r="E17" s="28"/>
      <c r="L17" s="1">
        <v>9</v>
      </c>
      <c r="M17" s="2" t="s">
        <v>50</v>
      </c>
      <c r="N17" s="21"/>
    </row>
    <row r="18" spans="1:14" ht="36.75">
      <c r="A18" s="32"/>
      <c r="B18" s="17" t="s">
        <v>18</v>
      </c>
      <c r="C18" s="33" t="s">
        <v>51</v>
      </c>
      <c r="D18" s="32"/>
      <c r="E18" s="34"/>
      <c r="F18" s="35"/>
      <c r="L18" s="1">
        <v>10</v>
      </c>
      <c r="M18" s="30" t="s">
        <v>52</v>
      </c>
      <c r="N18" s="21"/>
    </row>
    <row r="19" spans="1:14" ht="15.75">
      <c r="A19" s="3" t="s">
        <v>21</v>
      </c>
      <c r="B19" s="5"/>
      <c r="C19" s="2" t="s">
        <v>53</v>
      </c>
      <c r="E19" s="28">
        <f>SUM(E3+14)</f>
        <v>43631</v>
      </c>
      <c r="F19" s="35"/>
      <c r="L19" s="1">
        <v>11</v>
      </c>
      <c r="M19" s="30" t="s">
        <v>54</v>
      </c>
      <c r="N19" s="21"/>
    </row>
    <row r="20" spans="1:14" ht="15.75">
      <c r="A20" s="3" t="s">
        <v>21</v>
      </c>
      <c r="B20" s="5"/>
      <c r="C20" s="2" t="s">
        <v>55</v>
      </c>
      <c r="E20" s="28">
        <f>SUM(E2-30)</f>
        <v>43986</v>
      </c>
      <c r="F20" s="35"/>
      <c r="L20" s="1">
        <v>12</v>
      </c>
      <c r="M20" s="2" t="s">
        <v>56</v>
      </c>
      <c r="N20" s="21"/>
    </row>
    <row r="21" spans="1:14" ht="15.75">
      <c r="A21" s="3"/>
      <c r="B21" s="5"/>
      <c r="E21" s="28"/>
      <c r="F21" s="35"/>
      <c r="L21" s="1">
        <v>13</v>
      </c>
      <c r="M21" s="30" t="s">
        <v>57</v>
      </c>
      <c r="N21" s="21"/>
    </row>
    <row r="22" spans="1:14" ht="36.75">
      <c r="A22" s="16"/>
      <c r="B22" s="17" t="s">
        <v>18</v>
      </c>
      <c r="C22" s="18" t="s">
        <v>58</v>
      </c>
      <c r="D22" s="66"/>
      <c r="E22" s="66"/>
      <c r="F22" s="35"/>
      <c r="L22" s="1">
        <v>14</v>
      </c>
      <c r="M22" s="30" t="s">
        <v>59</v>
      </c>
      <c r="N22" s="21"/>
    </row>
    <row r="23" spans="1:14" ht="34.5" customHeight="1">
      <c r="A23" s="3" t="s">
        <v>60</v>
      </c>
      <c r="B23" s="5"/>
      <c r="C23" s="15" t="s">
        <v>61</v>
      </c>
      <c r="D23" s="1" t="s">
        <v>62</v>
      </c>
      <c r="E23" s="28">
        <f>SUM(E2-120)</f>
        <v>43896</v>
      </c>
      <c r="F23" s="35"/>
      <c r="L23" s="1">
        <v>15</v>
      </c>
      <c r="M23" s="30" t="s">
        <v>63</v>
      </c>
      <c r="N23" s="21"/>
    </row>
    <row r="24" spans="1:14" ht="15.75">
      <c r="A24" s="3" t="s">
        <v>60</v>
      </c>
      <c r="B24" s="5"/>
      <c r="C24" s="15" t="s">
        <v>64</v>
      </c>
      <c r="D24" s="1" t="s">
        <v>62</v>
      </c>
      <c r="E24" s="28">
        <f>SUM(E2-30)</f>
        <v>43986</v>
      </c>
      <c r="F24" s="35"/>
      <c r="L24" s="1">
        <v>16</v>
      </c>
      <c r="M24" s="30" t="s">
        <v>65</v>
      </c>
      <c r="N24" s="21"/>
    </row>
    <row r="25" spans="1:14" ht="31.5">
      <c r="A25" s="3" t="s">
        <v>21</v>
      </c>
      <c r="B25" s="5"/>
      <c r="C25" s="2" t="s">
        <v>66</v>
      </c>
      <c r="D25" s="36" t="s">
        <v>67</v>
      </c>
      <c r="E25" s="37">
        <f>SUM(E2-14)</f>
        <v>44002</v>
      </c>
      <c r="F25" s="35"/>
      <c r="L25" s="1">
        <v>17</v>
      </c>
      <c r="M25" s="30" t="s">
        <v>68</v>
      </c>
      <c r="N25" s="21"/>
    </row>
    <row r="26" spans="1:14" ht="27.75" customHeight="1">
      <c r="A26" s="3" t="s">
        <v>21</v>
      </c>
      <c r="B26" s="3"/>
      <c r="C26" s="2" t="s">
        <v>69</v>
      </c>
      <c r="D26" s="1" t="s">
        <v>48</v>
      </c>
      <c r="E26" s="28"/>
      <c r="F26" s="35"/>
      <c r="L26" s="1">
        <v>18</v>
      </c>
      <c r="M26" s="2" t="s">
        <v>70</v>
      </c>
      <c r="N26" s="21"/>
    </row>
    <row r="27" spans="1:14" ht="36.75">
      <c r="A27" s="19"/>
      <c r="B27" s="17" t="s">
        <v>18</v>
      </c>
      <c r="C27" s="18" t="s">
        <v>71</v>
      </c>
      <c r="D27" s="67" t="s">
        <v>72</v>
      </c>
      <c r="E27" s="67"/>
      <c r="F27" s="35"/>
      <c r="L27" s="1">
        <v>19</v>
      </c>
      <c r="M27" s="30" t="s">
        <v>73</v>
      </c>
      <c r="N27" s="21"/>
    </row>
    <row r="28" spans="1:14" ht="31.5">
      <c r="A28" s="3" t="s">
        <v>21</v>
      </c>
      <c r="B28" s="38"/>
      <c r="C28" s="2" t="s">
        <v>74</v>
      </c>
      <c r="E28" s="28">
        <f>SUM(E2-60)</f>
        <v>43956</v>
      </c>
      <c r="F28" s="35"/>
      <c r="L28" s="1">
        <v>20</v>
      </c>
      <c r="M28" s="2" t="s">
        <v>75</v>
      </c>
      <c r="N28" s="21"/>
    </row>
    <row r="29" spans="1:14" ht="20.25" customHeight="1">
      <c r="A29" s="3" t="s">
        <v>21</v>
      </c>
      <c r="B29" s="5"/>
      <c r="C29" s="2" t="s">
        <v>76</v>
      </c>
      <c r="D29" s="26" t="s">
        <v>77</v>
      </c>
      <c r="E29" s="28">
        <f>SUM(E2-30)</f>
        <v>43986</v>
      </c>
      <c r="F29" s="35"/>
      <c r="L29" s="1">
        <v>21</v>
      </c>
      <c r="N29" s="21"/>
    </row>
    <row r="30" spans="1:14" ht="36.75">
      <c r="A30" s="19"/>
      <c r="B30" s="17" t="s">
        <v>18</v>
      </c>
      <c r="C30" s="18" t="s">
        <v>78</v>
      </c>
      <c r="D30" s="66">
        <f>SUM(E2-30)</f>
        <v>43986</v>
      </c>
      <c r="E30" s="66"/>
      <c r="F30" s="35"/>
      <c r="L30" s="1">
        <v>22</v>
      </c>
      <c r="N30" s="21"/>
    </row>
    <row r="31" spans="1:14" ht="15.75">
      <c r="A31" s="3" t="s">
        <v>21</v>
      </c>
      <c r="B31" s="5"/>
      <c r="C31" s="39" t="s">
        <v>79</v>
      </c>
      <c r="D31" s="40" t="str">
        <f>HYPERLINK("http://www.austintexas.gov/sites/default/files/files/Parks/Special_Events/policies/insurance.pdf","Copy of Certificate")</f>
        <v>Copy of Certificate</v>
      </c>
      <c r="E31" s="28"/>
      <c r="F31" s="35"/>
      <c r="L31" s="1">
        <v>23</v>
      </c>
      <c r="N31" s="21"/>
    </row>
    <row r="32" spans="1:14" ht="15.75">
      <c r="A32" s="3" t="s">
        <v>60</v>
      </c>
      <c r="B32" s="5"/>
      <c r="C32" s="39" t="s">
        <v>80</v>
      </c>
      <c r="D32" s="40" t="str">
        <f>HYPERLINK("http://www.austintexas.gov/sites/default/files/files/Parks/Special_Events/policies/insurance.pdf","Copy of Certificate")</f>
        <v>Copy of Certificate</v>
      </c>
      <c r="E32" s="28"/>
      <c r="F32" s="35"/>
      <c r="L32" s="1">
        <v>24</v>
      </c>
      <c r="N32" s="21"/>
    </row>
    <row r="33" spans="1:12" ht="15.75">
      <c r="A33" s="3" t="s">
        <v>60</v>
      </c>
      <c r="B33" s="5"/>
      <c r="C33" s="41" t="s">
        <v>81</v>
      </c>
      <c r="D33" s="40" t="str">
        <f>HYPERLINK("http://www.austintexas.gov/sites/default/files/files/Parks/Special_Events/policies/insurance.pdf","Copy of Provider's Certificate")</f>
        <v>Copy of Provider's Certificate</v>
      </c>
      <c r="E33" s="28"/>
      <c r="F33" s="35"/>
      <c r="L33" s="1">
        <v>25</v>
      </c>
    </row>
    <row r="34" spans="1:17" s="22" customFormat="1" ht="18.75">
      <c r="A34" s="3" t="s">
        <v>82</v>
      </c>
      <c r="B34" s="5"/>
      <c r="C34" s="39" t="s">
        <v>83</v>
      </c>
      <c r="D34" s="40" t="str">
        <f>HYPERLINK("http://www.austintexas.gov/sites/default/files/files/Parks/Special_Events/policies/insurance.pdf","Copy of Provider's Certificate")</f>
        <v>Copy of Provider's Certificate</v>
      </c>
      <c r="E34" s="28"/>
      <c r="F34" s="19"/>
      <c r="G34" s="20"/>
      <c r="H34" s="2"/>
      <c r="I34" s="2"/>
      <c r="J34" s="2"/>
      <c r="K34" s="2"/>
      <c r="L34" s="1">
        <v>26</v>
      </c>
      <c r="M34" s="2"/>
      <c r="N34" s="2"/>
      <c r="O34" s="2"/>
      <c r="P34" s="2"/>
      <c r="Q34" s="2"/>
    </row>
    <row r="35" spans="1:12" ht="36.75">
      <c r="A35" s="19"/>
      <c r="B35" s="17" t="s">
        <v>18</v>
      </c>
      <c r="C35" s="18" t="s">
        <v>84</v>
      </c>
      <c r="D35" s="66">
        <f>SUM(E2-30)</f>
        <v>43986</v>
      </c>
      <c r="E35" s="66"/>
      <c r="L35" s="1">
        <v>27</v>
      </c>
    </row>
    <row r="36" spans="1:12" ht="31.5">
      <c r="A36" s="3" t="s">
        <v>21</v>
      </c>
      <c r="B36" s="5"/>
      <c r="C36" s="42" t="s">
        <v>85</v>
      </c>
      <c r="D36" s="1" t="s">
        <v>86</v>
      </c>
      <c r="E36" s="28"/>
      <c r="L36" s="1">
        <v>28</v>
      </c>
    </row>
    <row r="37" spans="1:17" s="22" customFormat="1" ht="24.75" customHeight="1">
      <c r="A37" s="3" t="s">
        <v>21</v>
      </c>
      <c r="B37" s="5"/>
      <c r="C37" s="43" t="s">
        <v>87</v>
      </c>
      <c r="D37" s="1" t="s">
        <v>88</v>
      </c>
      <c r="E37" s="28"/>
      <c r="F37" s="19"/>
      <c r="G37" s="20"/>
      <c r="H37" s="2"/>
      <c r="I37" s="2"/>
      <c r="J37" s="2"/>
      <c r="K37" s="2"/>
      <c r="L37" s="1">
        <v>29</v>
      </c>
      <c r="M37" s="2"/>
      <c r="N37" s="2"/>
      <c r="O37" s="2"/>
      <c r="P37" s="2"/>
      <c r="Q37" s="2"/>
    </row>
    <row r="38" spans="1:13" ht="31.5">
      <c r="A38" s="3" t="s">
        <v>21</v>
      </c>
      <c r="B38" s="5"/>
      <c r="C38" s="44" t="s">
        <v>89</v>
      </c>
      <c r="D38" s="1" t="s">
        <v>90</v>
      </c>
      <c r="E38" s="28"/>
      <c r="F38" s="45"/>
      <c r="L38" s="1">
        <v>30</v>
      </c>
      <c r="M38" s="30"/>
    </row>
    <row r="39" spans="1:13" ht="31.5">
      <c r="A39" s="3" t="s">
        <v>21</v>
      </c>
      <c r="B39" s="5"/>
      <c r="C39" s="46" t="s">
        <v>91</v>
      </c>
      <c r="D39" s="1" t="s">
        <v>92</v>
      </c>
      <c r="E39" s="28"/>
      <c r="F39" s="45"/>
      <c r="L39" s="1">
        <v>31</v>
      </c>
      <c r="M39" s="30"/>
    </row>
    <row r="40" spans="1:13" ht="31.5">
      <c r="A40" s="3" t="s">
        <v>21</v>
      </c>
      <c r="B40" s="5"/>
      <c r="C40" s="47" t="s">
        <v>93</v>
      </c>
      <c r="D40" s="1" t="s">
        <v>94</v>
      </c>
      <c r="F40" s="45"/>
      <c r="M40" s="30"/>
    </row>
    <row r="41" spans="1:13" ht="15.75">
      <c r="A41" s="3" t="s">
        <v>95</v>
      </c>
      <c r="B41" s="5"/>
      <c r="C41" s="48" t="s">
        <v>96</v>
      </c>
      <c r="D41" s="1" t="s">
        <v>88</v>
      </c>
      <c r="E41" s="28"/>
      <c r="F41" s="45"/>
      <c r="M41" s="30"/>
    </row>
    <row r="42" spans="1:17" s="22" customFormat="1" ht="18.75">
      <c r="A42" s="3" t="s">
        <v>95</v>
      </c>
      <c r="B42" s="5"/>
      <c r="C42" s="49" t="s">
        <v>97</v>
      </c>
      <c r="D42" s="1" t="s">
        <v>98</v>
      </c>
      <c r="E42" s="28"/>
      <c r="F42" s="19"/>
      <c r="H42" s="2"/>
      <c r="I42" s="2"/>
      <c r="J42" s="2"/>
      <c r="K42" s="2"/>
      <c r="L42" s="1"/>
      <c r="M42" s="30"/>
      <c r="N42" s="2"/>
      <c r="O42" s="2"/>
      <c r="P42" s="2"/>
      <c r="Q42" s="2"/>
    </row>
    <row r="43" spans="1:6" ht="36.75">
      <c r="A43" s="19"/>
      <c r="B43" s="17" t="s">
        <v>18</v>
      </c>
      <c r="C43" s="18" t="s">
        <v>99</v>
      </c>
      <c r="D43" s="62">
        <f>SUM(E2-30)</f>
        <v>43986</v>
      </c>
      <c r="E43" s="62"/>
      <c r="F43" s="50"/>
    </row>
    <row r="44" spans="1:5" ht="15.75">
      <c r="A44" s="3" t="s">
        <v>21</v>
      </c>
      <c r="B44" s="5"/>
      <c r="C44" s="2" t="s">
        <v>100</v>
      </c>
      <c r="D44" s="1" t="s">
        <v>101</v>
      </c>
      <c r="E44" s="28"/>
    </row>
    <row r="45" spans="1:5" ht="15.75">
      <c r="A45" s="3" t="s">
        <v>21</v>
      </c>
      <c r="B45" s="5"/>
      <c r="C45" s="51" t="str">
        <f>HYPERLINK("http://www.austintexas.gov/sites/default/files/files/Parks/Special_Events/policies/alcohol_service_requirements.pdf","Fencing Contract (mandatory with alcohol)")</f>
        <v>Fencing Contract (mandatory with alcohol)</v>
      </c>
      <c r="D45" s="1" t="s">
        <v>102</v>
      </c>
      <c r="E45" s="28"/>
    </row>
    <row r="46" spans="1:5" ht="31.5">
      <c r="A46" s="3" t="s">
        <v>21</v>
      </c>
      <c r="B46" s="5"/>
      <c r="C46" s="15" t="s">
        <v>103</v>
      </c>
      <c r="D46" s="52" t="str">
        <f>HYPERLINK("http://www.austintexas.gov/sites/default/files/files/Parks/Special_Events/policies/4.6_-_access_and_use_guidelines_2015.pdf","Contract Copy")</f>
        <v>Contract Copy</v>
      </c>
      <c r="E46" s="28"/>
    </row>
    <row r="47" spans="1:17" s="22" customFormat="1" ht="19.5" customHeight="1">
      <c r="A47" s="3" t="s">
        <v>21</v>
      </c>
      <c r="B47" s="5"/>
      <c r="C47" s="15" t="s">
        <v>104</v>
      </c>
      <c r="D47" s="1" t="s">
        <v>102</v>
      </c>
      <c r="E47" s="28"/>
      <c r="F47" s="19"/>
      <c r="H47" s="2"/>
      <c r="I47" s="2"/>
      <c r="J47" s="2"/>
      <c r="K47" s="2"/>
      <c r="L47" s="1"/>
      <c r="M47" s="2"/>
      <c r="N47" s="2"/>
      <c r="O47" s="2"/>
      <c r="P47" s="2"/>
      <c r="Q47" s="2"/>
    </row>
    <row r="48" spans="1:5" ht="50.25" customHeight="1">
      <c r="A48" s="3" t="s">
        <v>21</v>
      </c>
      <c r="B48" s="5"/>
      <c r="C48" s="31" t="s">
        <v>105</v>
      </c>
      <c r="D48" s="53" t="s">
        <v>106</v>
      </c>
      <c r="E48" s="54">
        <f>SUM(C4/1000)*4</f>
        <v>0</v>
      </c>
    </row>
    <row r="49" spans="1:5" ht="49.5" customHeight="1">
      <c r="A49" s="3" t="str">
        <f>IF(C3="Tier 4","X","na")</f>
        <v>na</v>
      </c>
      <c r="B49" s="5"/>
      <c r="C49" s="31" t="s">
        <v>107</v>
      </c>
      <c r="D49" s="26"/>
      <c r="E49" s="55"/>
    </row>
    <row r="50" spans="1:6" ht="31.5">
      <c r="A50" s="3" t="str">
        <f>IF(C3="Tier 2","X",IF(C3="Tier 3","X",IF(C3="Tier 4","X","na")))</f>
        <v>na</v>
      </c>
      <c r="B50" s="5"/>
      <c r="C50" s="31" t="s">
        <v>108</v>
      </c>
      <c r="D50" s="26"/>
      <c r="E50" s="55"/>
      <c r="F50" s="56"/>
    </row>
    <row r="51" spans="1:5" ht="33" customHeight="1">
      <c r="A51" s="3" t="s">
        <v>21</v>
      </c>
      <c r="B51" s="5"/>
      <c r="C51" s="15" t="s">
        <v>109</v>
      </c>
      <c r="D51" s="1" t="s">
        <v>102</v>
      </c>
      <c r="E51" s="28"/>
    </row>
    <row r="52" spans="1:5" ht="54" customHeight="1">
      <c r="A52" s="3" t="s">
        <v>21</v>
      </c>
      <c r="B52" s="5"/>
      <c r="C52" s="15" t="s">
        <v>110</v>
      </c>
      <c r="D52" s="1" t="s">
        <v>102</v>
      </c>
      <c r="E52" s="28"/>
    </row>
    <row r="53" spans="1:6" ht="36.75" customHeight="1">
      <c r="A53" s="3" t="s">
        <v>21</v>
      </c>
      <c r="B53" s="5"/>
      <c r="C53" s="15" t="s">
        <v>111</v>
      </c>
      <c r="D53" s="1" t="s">
        <v>112</v>
      </c>
      <c r="E53" s="28"/>
      <c r="F53" s="50"/>
    </row>
    <row r="54" spans="1:6" ht="36.75">
      <c r="A54" s="19"/>
      <c r="B54" s="17" t="s">
        <v>18</v>
      </c>
      <c r="C54" s="18" t="s">
        <v>113</v>
      </c>
      <c r="D54" s="62">
        <f>SUM(E2-30)</f>
        <v>43986</v>
      </c>
      <c r="E54" s="62"/>
      <c r="F54" s="50"/>
    </row>
    <row r="55" spans="1:6" ht="15.75">
      <c r="A55" s="3" t="s">
        <v>60</v>
      </c>
      <c r="B55" s="5"/>
      <c r="C55" s="2" t="s">
        <v>114</v>
      </c>
      <c r="D55" s="1" t="s">
        <v>115</v>
      </c>
      <c r="E55" s="28"/>
      <c r="F55" s="50"/>
    </row>
    <row r="56" spans="1:6" ht="15.75">
      <c r="A56" s="3" t="str">
        <f>IF(C8="Tier 4","X","na")</f>
        <v>na</v>
      </c>
      <c r="B56" s="5"/>
      <c r="C56" s="2" t="s">
        <v>116</v>
      </c>
      <c r="E56" s="28"/>
      <c r="F56" s="50"/>
    </row>
    <row r="57" spans="1:6" ht="15.75">
      <c r="A57" s="3" t="s">
        <v>21</v>
      </c>
      <c r="B57" s="5"/>
      <c r="C57" s="57" t="s">
        <v>117</v>
      </c>
      <c r="D57" s="1" t="s">
        <v>118</v>
      </c>
      <c r="E57" s="28"/>
      <c r="F57" s="50"/>
    </row>
    <row r="58" spans="1:6" ht="15.75">
      <c r="A58" s="3"/>
      <c r="B58" s="5"/>
      <c r="C58" s="2" t="s">
        <v>119</v>
      </c>
      <c r="D58" s="1" t="s">
        <v>120</v>
      </c>
      <c r="E58" s="28"/>
      <c r="F58" s="50"/>
    </row>
    <row r="59" spans="1:6" ht="15.75">
      <c r="A59" s="3"/>
      <c r="B59" s="5"/>
      <c r="C59" s="2" t="s">
        <v>121</v>
      </c>
      <c r="D59" s="1" t="s">
        <v>122</v>
      </c>
      <c r="E59" s="28"/>
      <c r="F59" s="50"/>
    </row>
    <row r="60" spans="1:5" ht="19.5" customHeight="1">
      <c r="A60" s="3"/>
      <c r="B60" s="5"/>
      <c r="C60" s="2" t="s">
        <v>123</v>
      </c>
      <c r="D60" s="1" t="s">
        <v>124</v>
      </c>
      <c r="E60" s="28"/>
    </row>
    <row r="61" spans="1:5" ht="21" customHeight="1">
      <c r="A61" s="3"/>
      <c r="B61" s="5"/>
      <c r="C61" s="31" t="s">
        <v>125</v>
      </c>
      <c r="D61" s="1" t="s">
        <v>126</v>
      </c>
      <c r="E61" s="28"/>
    </row>
    <row r="62" spans="1:5" ht="31.5">
      <c r="A62" s="3"/>
      <c r="B62" s="5"/>
      <c r="C62" s="2" t="s">
        <v>127</v>
      </c>
      <c r="D62" s="1" t="s">
        <v>128</v>
      </c>
      <c r="E62" s="28"/>
    </row>
    <row r="63" spans="1:5" ht="19.5" customHeight="1">
      <c r="A63" s="3"/>
      <c r="B63" s="5"/>
      <c r="C63" s="2" t="s">
        <v>129</v>
      </c>
      <c r="D63" s="1" t="s">
        <v>130</v>
      </c>
      <c r="E63" s="28"/>
    </row>
    <row r="64" spans="1:5" ht="15.75">
      <c r="A64" s="3"/>
      <c r="B64" s="5"/>
      <c r="C64" s="2" t="s">
        <v>131</v>
      </c>
      <c r="D64" s="1" t="s">
        <v>124</v>
      </c>
      <c r="E64" s="28"/>
    </row>
    <row r="65" spans="1:5" ht="47.25">
      <c r="A65" s="3"/>
      <c r="B65" s="5"/>
      <c r="C65" s="2" t="s">
        <v>132</v>
      </c>
      <c r="D65" s="1" t="s">
        <v>124</v>
      </c>
      <c r="E65" s="28"/>
    </row>
    <row r="66" spans="1:5" ht="48" customHeight="1">
      <c r="A66" s="3" t="s">
        <v>95</v>
      </c>
      <c r="B66" s="5"/>
      <c r="C66" s="2" t="s">
        <v>133</v>
      </c>
      <c r="D66" s="1" t="s">
        <v>134</v>
      </c>
      <c r="E66" s="28"/>
    </row>
    <row r="67" spans="1:5" ht="36.75">
      <c r="A67" s="19"/>
      <c r="B67" s="17" t="s">
        <v>18</v>
      </c>
      <c r="C67" s="18" t="s">
        <v>135</v>
      </c>
      <c r="D67" s="62">
        <f>SUM(E2-30)</f>
        <v>43986</v>
      </c>
      <c r="E67" s="62"/>
    </row>
    <row r="68" spans="1:17" s="22" customFormat="1" ht="31.5">
      <c r="A68" s="3" t="s">
        <v>21</v>
      </c>
      <c r="B68" s="5"/>
      <c r="C68" s="15" t="s">
        <v>136</v>
      </c>
      <c r="D68" s="1"/>
      <c r="E68" s="1"/>
      <c r="F68" s="19"/>
      <c r="H68" s="2"/>
      <c r="I68" s="2"/>
      <c r="J68" s="2"/>
      <c r="K68" s="2"/>
      <c r="L68" s="1"/>
      <c r="M68" s="2"/>
      <c r="N68" s="2"/>
      <c r="O68" s="2"/>
      <c r="P68" s="2"/>
      <c r="Q68" s="2"/>
    </row>
    <row r="69" spans="1:7" ht="31.5">
      <c r="A69" s="3"/>
      <c r="B69" s="5"/>
      <c r="C69" s="15" t="s">
        <v>137</v>
      </c>
      <c r="D69" s="1" t="s">
        <v>138</v>
      </c>
      <c r="E69" s="28"/>
      <c r="F69" s="63"/>
      <c r="G69" s="63"/>
    </row>
    <row r="70" spans="1:7" ht="31.5">
      <c r="A70" s="3"/>
      <c r="B70" s="5"/>
      <c r="C70" s="15" t="s">
        <v>139</v>
      </c>
      <c r="E70" s="28"/>
      <c r="F70" s="63"/>
      <c r="G70" s="63"/>
    </row>
    <row r="71" spans="1:7" ht="15.75">
      <c r="A71" s="3"/>
      <c r="B71" s="5"/>
      <c r="C71" s="15" t="s">
        <v>140</v>
      </c>
      <c r="D71" s="40" t="str">
        <f>HYPERLINK("http://www.austintexas.gov/sites/default/files/files/Parks/Special_Events/policies/alcohol_permit_process.pdf","Copy of State Permit")</f>
        <v>Copy of State Permit</v>
      </c>
      <c r="E71" s="28"/>
      <c r="F71" s="63"/>
      <c r="G71" s="63"/>
    </row>
    <row r="72" spans="1:7" ht="31.5">
      <c r="A72" s="3"/>
      <c r="B72" s="5"/>
      <c r="C72" s="15" t="s">
        <v>141</v>
      </c>
      <c r="D72" s="1" t="s">
        <v>142</v>
      </c>
      <c r="E72" s="28"/>
      <c r="F72" s="63"/>
      <c r="G72" s="63"/>
    </row>
    <row r="73" spans="1:7" ht="47.25">
      <c r="A73" s="3"/>
      <c r="B73" s="5"/>
      <c r="C73" s="15" t="s">
        <v>143</v>
      </c>
      <c r="D73" s="1" t="s">
        <v>144</v>
      </c>
      <c r="E73" s="28"/>
      <c r="F73" s="63"/>
      <c r="G73" s="63"/>
    </row>
    <row r="74" spans="1:7" ht="15.75">
      <c r="A74" s="3"/>
      <c r="B74" s="5"/>
      <c r="C74" s="2" t="s">
        <v>145</v>
      </c>
      <c r="D74" s="1" t="s">
        <v>146</v>
      </c>
      <c r="E74" s="28"/>
      <c r="F74" s="63"/>
      <c r="G74" s="63"/>
    </row>
    <row r="75" spans="1:7" ht="47.25">
      <c r="A75" s="3"/>
      <c r="B75" s="5"/>
      <c r="C75" s="15" t="s">
        <v>147</v>
      </c>
      <c r="D75" s="1" t="s">
        <v>148</v>
      </c>
      <c r="E75" s="28"/>
      <c r="F75" s="63"/>
      <c r="G75" s="63"/>
    </row>
    <row r="76" spans="1:6" ht="31.5">
      <c r="A76" s="3" t="s">
        <v>149</v>
      </c>
      <c r="B76" s="5"/>
      <c r="C76" s="15" t="s">
        <v>150</v>
      </c>
      <c r="D76" s="1" t="s">
        <v>148</v>
      </c>
      <c r="E76" s="28"/>
      <c r="F76" s="64"/>
    </row>
    <row r="77" spans="1:6" ht="15.75">
      <c r="A77" s="3" t="s">
        <v>149</v>
      </c>
      <c r="B77" s="5"/>
      <c r="C77" s="15" t="s">
        <v>151</v>
      </c>
      <c r="D77" s="1" t="s">
        <v>101</v>
      </c>
      <c r="E77" s="28"/>
      <c r="F77" s="64"/>
    </row>
    <row r="78" spans="1:6" ht="31.5">
      <c r="A78" s="3" t="s">
        <v>21</v>
      </c>
      <c r="B78" s="5"/>
      <c r="C78" s="15" t="s">
        <v>152</v>
      </c>
      <c r="D78" s="1" t="s">
        <v>148</v>
      </c>
      <c r="E78" s="28"/>
      <c r="F78" s="64"/>
    </row>
    <row r="79" spans="1:6" ht="47.25">
      <c r="A79" s="3" t="s">
        <v>60</v>
      </c>
      <c r="B79" s="5"/>
      <c r="C79" s="15" t="s">
        <v>153</v>
      </c>
      <c r="D79" s="1" t="s">
        <v>154</v>
      </c>
      <c r="E79" s="28"/>
      <c r="F79" s="35"/>
    </row>
    <row r="80" spans="1:17" s="22" customFormat="1" ht="36.75">
      <c r="A80" s="19"/>
      <c r="B80" s="17" t="s">
        <v>18</v>
      </c>
      <c r="C80" s="18" t="s">
        <v>155</v>
      </c>
      <c r="D80" s="62">
        <f>SUM(E2+30)</f>
        <v>44046</v>
      </c>
      <c r="E80" s="62"/>
      <c r="F80" s="19"/>
      <c r="H80" s="2"/>
      <c r="I80" s="2"/>
      <c r="J80" s="2"/>
      <c r="K80" s="2"/>
      <c r="L80" s="1"/>
      <c r="M80" s="2"/>
      <c r="N80" s="2"/>
      <c r="O80" s="2"/>
      <c r="P80" s="2"/>
      <c r="Q80" s="2"/>
    </row>
    <row r="81" spans="1:5" ht="15.75">
      <c r="A81" s="3" t="s">
        <v>21</v>
      </c>
      <c r="B81" s="5"/>
      <c r="C81" s="2" t="s">
        <v>156</v>
      </c>
      <c r="D81" s="1" t="s">
        <v>48</v>
      </c>
      <c r="E81" s="28"/>
    </row>
    <row r="82" spans="1:5" ht="15.75">
      <c r="A82" s="3" t="s">
        <v>21</v>
      </c>
      <c r="B82" s="5"/>
      <c r="C82" s="2" t="s">
        <v>157</v>
      </c>
      <c r="D82" s="1" t="s">
        <v>48</v>
      </c>
      <c r="E82" s="28"/>
    </row>
    <row r="83" spans="1:5" ht="31.5">
      <c r="A83" s="3" t="s">
        <v>21</v>
      </c>
      <c r="B83" s="5"/>
      <c r="C83" s="2" t="s">
        <v>158</v>
      </c>
      <c r="D83" s="1" t="s">
        <v>48</v>
      </c>
      <c r="E83" s="28"/>
    </row>
    <row r="84" spans="1:5" ht="36.75">
      <c r="A84" s="19"/>
      <c r="B84" s="17" t="s">
        <v>18</v>
      </c>
      <c r="C84" s="18" t="s">
        <v>159</v>
      </c>
      <c r="D84" s="62"/>
      <c r="E84" s="62"/>
    </row>
    <row r="85" spans="1:5" ht="15.75">
      <c r="A85" s="3"/>
      <c r="B85" s="5"/>
      <c r="C85" s="2" t="s">
        <v>160</v>
      </c>
      <c r="E85" s="28"/>
    </row>
    <row r="86" spans="1:5" ht="31.5">
      <c r="A86" s="3" t="s">
        <v>60</v>
      </c>
      <c r="B86" s="5"/>
      <c r="C86" s="2" t="s">
        <v>161</v>
      </c>
      <c r="D86" s="1" t="s">
        <v>162</v>
      </c>
      <c r="E86" s="28"/>
    </row>
    <row r="87" spans="1:6" ht="15.75">
      <c r="A87" s="3"/>
      <c r="B87" s="5"/>
      <c r="C87" s="2" t="s">
        <v>163</v>
      </c>
      <c r="E87" s="28"/>
      <c r="F87" s="58"/>
    </row>
    <row r="88" spans="1:5" ht="15.75">
      <c r="A88" s="3" t="str">
        <f>IF(C3="Tier 4","X","na")</f>
        <v>na</v>
      </c>
      <c r="B88" s="5"/>
      <c r="C88" s="2" t="s">
        <v>164</v>
      </c>
      <c r="E88" s="28"/>
    </row>
    <row r="89" spans="1:5" ht="15.75">
      <c r="A89" s="3"/>
      <c r="B89" s="5"/>
      <c r="C89" s="2" t="s">
        <v>165</v>
      </c>
      <c r="E89" s="28"/>
    </row>
    <row r="90" spans="1:5" ht="15.75">
      <c r="A90" s="3"/>
      <c r="B90" s="5"/>
      <c r="C90" s="42" t="s">
        <v>166</v>
      </c>
      <c r="E90" s="28"/>
    </row>
    <row r="91" spans="1:5" ht="15.75">
      <c r="A91" s="3"/>
      <c r="B91" s="5"/>
      <c r="C91" s="2" t="s">
        <v>167</v>
      </c>
      <c r="D91" s="23" t="str">
        <f>HYPERLINK("http://www.austintexas.gov/department/special-event-permits","ACE Online Application")</f>
        <v>ACE Online Application</v>
      </c>
      <c r="E91" s="59">
        <f>SUM(E2+30)</f>
        <v>44046</v>
      </c>
    </row>
    <row r="92" spans="1:5" ht="15.75">
      <c r="A92" s="3"/>
      <c r="B92" s="5"/>
      <c r="C92" s="2" t="s">
        <v>168</v>
      </c>
      <c r="D92" s="23" t="str">
        <f>HYPERLINK("http://www.austintexas.gov/department/special-event-permits","ACE Online Application")</f>
        <v>ACE Online Application</v>
      </c>
      <c r="E92" s="59">
        <f>SUM(E2+1)</f>
        <v>44017</v>
      </c>
    </row>
    <row r="93" spans="1:5" ht="15.75">
      <c r="A93" s="3"/>
      <c r="B93" s="5"/>
      <c r="C93" s="26"/>
      <c r="E93" s="28"/>
    </row>
    <row r="94" spans="1:5" ht="15.75">
      <c r="A94" s="2"/>
      <c r="B94" s="60"/>
      <c r="E94" s="28"/>
    </row>
    <row r="95" spans="1:5" ht="15.75">
      <c r="A95" s="2"/>
      <c r="B95" s="60"/>
      <c r="E95" s="28"/>
    </row>
    <row r="96" ht="15.75">
      <c r="A96" s="2"/>
    </row>
    <row r="97" ht="15.75">
      <c r="A97" s="2"/>
    </row>
    <row r="98" spans="1:6" ht="15.75">
      <c r="A98" s="2"/>
      <c r="F98" s="61"/>
    </row>
    <row r="99" spans="1:6" ht="15.75">
      <c r="A99" s="2"/>
      <c r="F99" s="61"/>
    </row>
    <row r="100" ht="15.75">
      <c r="A100" s="2"/>
    </row>
    <row r="101" ht="15.75">
      <c r="F101" s="2"/>
    </row>
    <row r="102" ht="15.75">
      <c r="F102" s="2"/>
    </row>
    <row r="103" ht="15.75">
      <c r="F103" s="2"/>
    </row>
    <row r="104" ht="15.75">
      <c r="F104" s="2"/>
    </row>
    <row r="105" ht="15.75">
      <c r="F105" s="2"/>
    </row>
    <row r="106" ht="15.75">
      <c r="F106" s="2"/>
    </row>
    <row r="107" ht="15.75">
      <c r="F107" s="2"/>
    </row>
  </sheetData>
  <sheetProtection password="CA49" sheet="1" objects="1" scenarios="1" selectLockedCells="1"/>
  <protectedRanges>
    <protectedRange password="A3A7" sqref="E2:E6 A28:B29 C2:C6 A31:B34 A68:B79 A85:B95 A81:B83 A44:B53 A55:B66 A9:B17 A18 A19:B21 A36:B42 A23:B26" name="ose staff"/>
  </protectedRanges>
  <mergeCells count="18">
    <mergeCell ref="A6:B6"/>
    <mergeCell ref="A1:E1"/>
    <mergeCell ref="A2:B2"/>
    <mergeCell ref="A3:B3"/>
    <mergeCell ref="A4:B4"/>
    <mergeCell ref="A5:B5"/>
    <mergeCell ref="D84:E84"/>
    <mergeCell ref="D8:E8"/>
    <mergeCell ref="D22:E22"/>
    <mergeCell ref="D27:E27"/>
    <mergeCell ref="D30:E30"/>
    <mergeCell ref="D35:E35"/>
    <mergeCell ref="D43:E43"/>
    <mergeCell ref="D54:E54"/>
    <mergeCell ref="D67:E67"/>
    <mergeCell ref="F69:F78"/>
    <mergeCell ref="G69:G75"/>
    <mergeCell ref="D80:E80"/>
  </mergeCells>
  <dataValidations count="9">
    <dataValidation type="list" allowBlank="1" showInputMessage="1" showErrorMessage="1" sqref="E6">
      <formula1>$L$8:$L$52</formula1>
    </dataValidation>
    <dataValidation type="list" allowBlank="1" showInputMessage="1" showErrorMessage="1" sqref="E4:E5">
      <formula1>$L$8:$L$59</formula1>
    </dataValidation>
    <dataValidation type="list" allowBlank="1" showInputMessage="1" showErrorMessage="1" sqref="C5">
      <formula1>$M$7:$M$47</formula1>
    </dataValidation>
    <dataValidation type="date" operator="greaterThan" allowBlank="1" showInputMessage="1" showErrorMessage="1" sqref="D11">
      <formula1>E3</formula1>
    </dataValidation>
    <dataValidation type="date" operator="lessThan" allowBlank="1" showInputMessage="1" showErrorMessage="1" sqref="E3">
      <formula1>E2</formula1>
    </dataValidation>
    <dataValidation type="list" allowBlank="1" showInputMessage="1" showErrorMessage="1" sqref="C3">
      <formula1>$O$9:$O$13</formula1>
    </dataValidation>
    <dataValidation type="list" allowBlank="1" showInputMessage="1" showErrorMessage="1" sqref="C6">
      <formula1>$N$8:$N$18</formula1>
    </dataValidation>
    <dataValidation type="date" allowBlank="1" showInputMessage="1" showErrorMessage="1" sqref="E2">
      <formula1>42005</formula1>
      <formula2>55153</formula2>
    </dataValidation>
    <dataValidation type="whole" allowBlank="1" showInputMessage="1" showErrorMessage="1" promptTitle="Estimate attendees/day." sqref="C4">
      <formula1>1</formula1>
      <formula2>125000</formula2>
    </dataValidation>
  </dataValidations>
  <printOptions gridLines="1"/>
  <pageMargins left="0.5" right="0.5" top="0.25" bottom="0.25" header="0.5" footer="0.5"/>
  <pageSetup fitToHeight="0" fitToWidth="1" horizontalDpi="600" verticalDpi="600" orientation="portrait" scale="68" r:id="rId1"/>
  <headerFooter alignWithMargins="0">
    <oddFooter>&amp;C&amp;P of &amp;N</oddFooter>
  </headerFooter>
  <rowBreaks count="2" manualBreakCount="2">
    <brk id="42" max="4" man="1"/>
    <brk id="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Maurer, Jason</dc:creator>
  <cp:keywords/>
  <dc:description/>
  <cp:lastModifiedBy>Maurer, Jason</cp:lastModifiedBy>
  <dcterms:created xsi:type="dcterms:W3CDTF">2019-05-16T20:40:43Z</dcterms:created>
  <dcterms:modified xsi:type="dcterms:W3CDTF">2019-05-16T20:47:20Z</dcterms:modified>
  <cp:category/>
  <cp:version/>
  <cp:contentType/>
  <cp:contentStatus/>
</cp:coreProperties>
</file>